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<sst xmlns="http://schemas.openxmlformats.org/spreadsheetml/2006/main" count="61" uniqueCount="47">
  <si>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Hlavná činnosť</t>
  </si>
  <si>
    <t>Celkom</t>
  </si>
  <si>
    <t>FZaSP</t>
  </si>
  <si>
    <t>Spolu</t>
  </si>
  <si>
    <t>PČ do HČ</t>
  </si>
  <si>
    <t>Podn. činnosť</t>
  </si>
  <si>
    <t>40% Rez.fond</t>
  </si>
  <si>
    <t>N á v r h</t>
  </si>
  <si>
    <t>V Trnave, dňa</t>
  </si>
  <si>
    <t>Schválil:</t>
  </si>
  <si>
    <t>TU</t>
  </si>
  <si>
    <t>Nerozdelený zisk/strata</t>
  </si>
  <si>
    <t>Názov súčasti</t>
  </si>
  <si>
    <t>Filozofická fakulta</t>
  </si>
  <si>
    <t>Pedagogická fakulta</t>
  </si>
  <si>
    <t>Teologická fakulta</t>
  </si>
  <si>
    <t>Právnická fakulta</t>
  </si>
  <si>
    <t>Študentská jedáleň</t>
  </si>
  <si>
    <t>Pedagogická fak.</t>
  </si>
  <si>
    <t>Študenská jedáleň</t>
  </si>
  <si>
    <t>1050</t>
  </si>
  <si>
    <t>1800</t>
  </si>
  <si>
    <t>1900</t>
  </si>
  <si>
    <t>1020</t>
  </si>
  <si>
    <t>1030</t>
  </si>
  <si>
    <t>1040</t>
  </si>
  <si>
    <t>PÚ</t>
  </si>
  <si>
    <t>6.    Zostatok na účet nerozdelenej straty alebo zisku z minulých rokov</t>
  </si>
  <si>
    <t>Ďalšie rozdelenie</t>
  </si>
  <si>
    <t>Hospodársky výsledok po zdanení podľa súčastí Trnavskej univerzity v EUR:</t>
  </si>
  <si>
    <t xml:space="preserve">PÚ </t>
  </si>
  <si>
    <t>krok</t>
  </si>
  <si>
    <t>Čerpanie rezervného fondu na krytie straty</t>
  </si>
  <si>
    <t>rektor Trnavskej univerzity v Trnave</t>
  </si>
  <si>
    <t>Univerzitné pracoviská</t>
  </si>
  <si>
    <t>1.    Presun zisku z PČ do HČ podľa § 18 ods. 2 zákona o VŠ</t>
  </si>
  <si>
    <t xml:space="preserve">3-5. Delenie zisku podľa rozhodnutia štatutárneho orgánu Trnavskej univerzity v Trnave po schvaľovacom konaní </t>
  </si>
  <si>
    <t>Tvorba fondu reprodukcie</t>
  </si>
  <si>
    <t>Tvorba 40 % do rezervného fondu</t>
  </si>
  <si>
    <t>Ostatné rozdelenie</t>
  </si>
  <si>
    <t>1700</t>
  </si>
  <si>
    <t>Študentský domov</t>
  </si>
  <si>
    <t>Vypracovala:</t>
  </si>
  <si>
    <t>Medzisúčet HČ</t>
  </si>
  <si>
    <t>2.    Rozdelenie zisku najmenej 40% do rezervného fondu alebo krytie straty z rezervného fondu</t>
  </si>
  <si>
    <t>Ing. Daniela Ondrušková</t>
  </si>
  <si>
    <t>Rozdelenie zisku (straty) v schvaľovacom konaní za rok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</si>
</sst>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00\ 00"/>
    <numFmt numFmtId="174" formatCode="#,##0.00_ ;\-#,##0.00\ "/>
    <numFmt numFmtId="175" formatCode="#,##0.0_ ;\-#,##0.0\ "/>
    <numFmt numFmtId="176" formatCode="#,##0_ ;\-#,##0\ "/>
    <numFmt numFmtId="177" formatCode="#,##0.000_ ;\-#,##0.000\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2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vertical="justify"/>
    </xf>
    <xf numFmtId="174" fontId="4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/>
    </xf>
    <xf numFmtId="174" fontId="4" fillId="0" borderId="19" xfId="0" applyNumberFormat="1" applyFont="1" applyBorder="1" applyAlignment="1">
      <alignment/>
    </xf>
    <xf numFmtId="174" fontId="4" fillId="0" borderId="20" xfId="0" applyNumberFormat="1" applyFont="1" applyBorder="1" applyAlignment="1">
      <alignment/>
    </xf>
    <xf numFmtId="174" fontId="4" fillId="0" borderId="12" xfId="0" applyNumberFormat="1" applyFont="1" applyBorder="1" applyAlignment="1">
      <alignment vertical="center"/>
    </xf>
    <xf numFmtId="174" fontId="4" fillId="0" borderId="12" xfId="0" applyNumberFormat="1" applyFont="1" applyBorder="1" applyAlignment="1">
      <alignment/>
    </xf>
    <xf numFmtId="174" fontId="4" fillId="0" borderId="21" xfId="0" applyNumberFormat="1" applyFont="1" applyBorder="1" applyAlignment="1">
      <alignment/>
    </xf>
    <xf numFmtId="174" fontId="4" fillId="0" borderId="11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/>
    </xf>
    <xf numFmtId="174" fontId="4" fillId="0" borderId="22" xfId="0" applyNumberFormat="1" applyFont="1" applyBorder="1" applyAlignment="1">
      <alignment/>
    </xf>
    <xf numFmtId="174" fontId="3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/>
    </xf>
    <xf numFmtId="174" fontId="4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 vertical="center"/>
    </xf>
    <xf numFmtId="174" fontId="4" fillId="0" borderId="24" xfId="0" applyNumberFormat="1" applyFont="1" applyBorder="1" applyAlignment="1">
      <alignment/>
    </xf>
    <xf numFmtId="174" fontId="4" fillId="0" borderId="18" xfId="0" applyNumberFormat="1" applyFont="1" applyBorder="1" applyAlignment="1">
      <alignment/>
    </xf>
    <xf numFmtId="174" fontId="4" fillId="0" borderId="16" xfId="0" applyNumberFormat="1" applyFont="1" applyBorder="1" applyAlignment="1">
      <alignment/>
    </xf>
    <xf numFmtId="174" fontId="4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4" fillId="0" borderId="25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 horizontal="center" vertical="justify"/>
    </xf>
    <xf numFmtId="0" fontId="0" fillId="0" borderId="0" xfId="0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Continuous" vertical="justify"/>
    </xf>
    <xf numFmtId="2" fontId="3" fillId="0" borderId="14" xfId="0" applyNumberFormat="1" applyFont="1" applyBorder="1" applyAlignment="1">
      <alignment horizontal="center" vertical="distributed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2" fontId="3" fillId="0" borderId="13" xfId="0" applyNumberFormat="1" applyFont="1" applyBorder="1" applyAlignment="1">
      <alignment horizontal="center" vertical="distributed"/>
    </xf>
    <xf numFmtId="174" fontId="4" fillId="0" borderId="27" xfId="0" applyNumberFormat="1" applyFont="1" applyFill="1" applyBorder="1" applyAlignment="1">
      <alignment/>
    </xf>
    <xf numFmtId="174" fontId="4" fillId="0" borderId="28" xfId="0" applyNumberFormat="1" applyFont="1" applyFill="1" applyBorder="1" applyAlignment="1">
      <alignment/>
    </xf>
    <xf numFmtId="174" fontId="4" fillId="0" borderId="29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30" xfId="0" applyNumberFormat="1" applyFont="1" applyBorder="1" applyAlignment="1">
      <alignment/>
    </xf>
    <xf numFmtId="174" fontId="4" fillId="0" borderId="31" xfId="0" applyNumberFormat="1" applyFont="1" applyBorder="1" applyAlignment="1">
      <alignment/>
    </xf>
    <xf numFmtId="174" fontId="0" fillId="0" borderId="0" xfId="0" applyNumberFormat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12.8515625" style="8" customWidth="1"/>
    <col min="4" max="4" width="13.28125" style="0" customWidth="1"/>
    <col min="5" max="5" width="11.140625" style="0" hidden="1" customWidth="1"/>
    <col min="6" max="6" width="12.8515625" style="0" customWidth="1"/>
    <col min="7" max="7" width="14.00390625" style="0" customWidth="1"/>
    <col min="8" max="8" width="11.57421875" style="0" customWidth="1"/>
    <col min="9" max="9" width="10.57421875" style="0" customWidth="1"/>
    <col min="10" max="10" width="11.421875" style="0" customWidth="1"/>
    <col min="11" max="11" width="12.8515625" style="0" customWidth="1"/>
    <col min="12" max="12" width="13.7109375" style="0" customWidth="1"/>
    <col min="13" max="13" width="10.7109375" style="0" bestFit="1" customWidth="1"/>
  </cols>
  <sheetData>
    <row r="1" spans="1:11" ht="12.75">
      <c r="A1" s="69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70" t="s">
        <v>46</v>
      </c>
      <c r="B2" s="69"/>
      <c r="C2" s="69"/>
      <c r="D2" s="69"/>
      <c r="E2" s="69"/>
      <c r="F2" s="69"/>
      <c r="G2" s="69"/>
      <c r="H2" s="69"/>
      <c r="I2" s="69"/>
      <c r="J2" s="67"/>
      <c r="K2" s="67"/>
    </row>
    <row r="3" spans="1:6" ht="13.5" thickBot="1">
      <c r="A3" s="68" t="s">
        <v>29</v>
      </c>
      <c r="B3" s="68"/>
      <c r="C3" s="68"/>
      <c r="D3" s="68"/>
      <c r="E3" s="68"/>
      <c r="F3" s="68"/>
    </row>
    <row r="4" spans="1:10" ht="13.5" thickBot="1">
      <c r="A4" s="16" t="s">
        <v>26</v>
      </c>
      <c r="B4" s="50" t="s">
        <v>12</v>
      </c>
      <c r="C4" s="36" t="s">
        <v>0</v>
      </c>
      <c r="D4" s="50" t="s">
        <v>5</v>
      </c>
      <c r="E4" s="15" t="s">
        <v>1</v>
      </c>
      <c r="F4" s="49" t="s">
        <v>3</v>
      </c>
      <c r="G4" s="43"/>
      <c r="H4" s="4"/>
      <c r="I4" s="4"/>
      <c r="J4" s="4"/>
    </row>
    <row r="5" spans="1:10" ht="12.75">
      <c r="A5" s="11">
        <v>1010</v>
      </c>
      <c r="B5" s="12" t="s">
        <v>13</v>
      </c>
      <c r="C5" s="20">
        <v>-255643.91000000015</v>
      </c>
      <c r="D5" s="21">
        <v>-2735.0353</v>
      </c>
      <c r="E5" s="22"/>
      <c r="F5" s="23">
        <v>-258378.94530000014</v>
      </c>
      <c r="G5" s="44"/>
      <c r="H5" s="4"/>
      <c r="I5" s="4"/>
      <c r="J5" s="4"/>
    </row>
    <row r="6" spans="1:10" ht="12.75">
      <c r="A6" s="17">
        <v>1020</v>
      </c>
      <c r="B6" s="18" t="s">
        <v>14</v>
      </c>
      <c r="C6" s="24">
        <v>105481.8999999999</v>
      </c>
      <c r="D6" s="21">
        <v>4070.3786</v>
      </c>
      <c r="E6" s="26"/>
      <c r="F6" s="23">
        <v>109552.2785999999</v>
      </c>
      <c r="G6" s="44"/>
      <c r="H6" s="4"/>
      <c r="I6" s="4"/>
      <c r="J6" s="4"/>
    </row>
    <row r="7" spans="1:10" ht="12.75">
      <c r="A7" s="17">
        <v>1030</v>
      </c>
      <c r="B7" s="18" t="s">
        <v>2</v>
      </c>
      <c r="C7" s="24">
        <v>161675.7999999998</v>
      </c>
      <c r="D7" s="21">
        <v>402.189</v>
      </c>
      <c r="E7" s="26"/>
      <c r="F7" s="23">
        <v>162077.98899999983</v>
      </c>
      <c r="G7" s="44"/>
      <c r="H7" s="4"/>
      <c r="I7" s="4"/>
      <c r="J7" s="4"/>
    </row>
    <row r="8" spans="1:10" ht="12.75">
      <c r="A8" s="17">
        <v>1040</v>
      </c>
      <c r="B8" s="18" t="s">
        <v>15</v>
      </c>
      <c r="C8" s="24">
        <v>-25375.409999999916</v>
      </c>
      <c r="D8" s="21">
        <v>78.1784</v>
      </c>
      <c r="E8" s="26"/>
      <c r="F8" s="23">
        <v>-25297.231599999915</v>
      </c>
      <c r="G8" s="44"/>
      <c r="H8" s="4"/>
      <c r="I8" s="4"/>
      <c r="J8" s="4"/>
    </row>
    <row r="9" spans="1:14" ht="12.75">
      <c r="A9" s="17" t="s">
        <v>20</v>
      </c>
      <c r="B9" s="18" t="s">
        <v>16</v>
      </c>
      <c r="C9" s="24">
        <v>-30995.540000000037</v>
      </c>
      <c r="D9" s="21">
        <v>-1393.33</v>
      </c>
      <c r="E9" s="26"/>
      <c r="F9" s="23">
        <v>-32388.87000000004</v>
      </c>
      <c r="G9" s="44"/>
      <c r="H9" s="4"/>
      <c r="I9" s="4"/>
      <c r="J9" s="4"/>
      <c r="N9" s="44"/>
    </row>
    <row r="10" spans="1:14" ht="12.75">
      <c r="A10" s="13" t="s">
        <v>40</v>
      </c>
      <c r="B10" s="14" t="s">
        <v>41</v>
      </c>
      <c r="C10" s="27">
        <v>33.55999999999767</v>
      </c>
      <c r="D10" s="21">
        <v>319.1996</v>
      </c>
      <c r="E10" s="29"/>
      <c r="F10" s="23">
        <v>352.75959999999765</v>
      </c>
      <c r="G10" s="44"/>
      <c r="H10" s="4"/>
      <c r="I10" s="4"/>
      <c r="J10" s="4"/>
      <c r="N10" s="44"/>
    </row>
    <row r="11" spans="1:14" ht="12.75">
      <c r="A11" s="13" t="s">
        <v>21</v>
      </c>
      <c r="B11" s="14" t="s">
        <v>17</v>
      </c>
      <c r="C11" s="27">
        <v>-22365.22</v>
      </c>
      <c r="D11" s="21">
        <v>-3082.1274</v>
      </c>
      <c r="E11" s="29"/>
      <c r="F11" s="23">
        <v>-25447.347400000002</v>
      </c>
      <c r="G11" s="44"/>
      <c r="H11" s="4"/>
      <c r="I11" s="4"/>
      <c r="J11" s="4"/>
      <c r="N11" s="44"/>
    </row>
    <row r="12" spans="1:14" ht="14.25" customHeight="1" thickBot="1">
      <c r="A12" s="13" t="s">
        <v>22</v>
      </c>
      <c r="B12" s="19" t="s">
        <v>34</v>
      </c>
      <c r="C12" s="27">
        <v>111090.35</v>
      </c>
      <c r="D12" s="21">
        <v>15114.44</v>
      </c>
      <c r="E12" s="29"/>
      <c r="F12" s="23">
        <f>C12+D12</f>
        <v>126204.79000000001</v>
      </c>
      <c r="G12" s="44"/>
      <c r="H12" s="4"/>
      <c r="I12" s="4"/>
      <c r="J12" s="4"/>
      <c r="N12" s="44"/>
    </row>
    <row r="13" spans="1:14" ht="13.5" thickBot="1">
      <c r="A13" s="16" t="s">
        <v>10</v>
      </c>
      <c r="B13" s="9" t="s">
        <v>3</v>
      </c>
      <c r="C13" s="30">
        <f>SUM(C5:C12)</f>
        <v>43901.52999999962</v>
      </c>
      <c r="D13" s="31">
        <f>SUM(D5:D12)</f>
        <v>12773.8929</v>
      </c>
      <c r="E13" s="32">
        <f>SUM(E5:E12)</f>
        <v>0</v>
      </c>
      <c r="F13" s="33">
        <f>SUM(F5:F12)</f>
        <v>56675.42289999964</v>
      </c>
      <c r="G13" s="45"/>
      <c r="H13" s="4"/>
      <c r="I13" s="4"/>
      <c r="J13" s="4"/>
      <c r="N13" s="44"/>
    </row>
    <row r="14" spans="1:14" ht="12.75">
      <c r="A14" s="66" t="s">
        <v>35</v>
      </c>
      <c r="B14" s="67"/>
      <c r="C14" s="67"/>
      <c r="D14" s="67"/>
      <c r="E14" s="67"/>
      <c r="F14" s="67"/>
      <c r="G14" s="67"/>
      <c r="H14" s="67"/>
      <c r="I14" s="4"/>
      <c r="J14" s="4"/>
      <c r="N14" s="44"/>
    </row>
    <row r="15" spans="1:14" ht="12.75">
      <c r="A15" s="66" t="s">
        <v>44</v>
      </c>
      <c r="B15" s="67"/>
      <c r="C15" s="67"/>
      <c r="D15" s="67"/>
      <c r="E15" s="67"/>
      <c r="F15" s="67"/>
      <c r="G15" s="67"/>
      <c r="H15" s="67"/>
      <c r="I15" s="4"/>
      <c r="J15" s="4"/>
      <c r="N15" s="44"/>
    </row>
    <row r="16" spans="1:14" ht="12.75">
      <c r="A16" s="7" t="s">
        <v>36</v>
      </c>
      <c r="B16" s="6"/>
      <c r="C16" s="7"/>
      <c r="D16" s="7"/>
      <c r="E16" s="7"/>
      <c r="F16" s="7"/>
      <c r="G16" s="7"/>
      <c r="H16" s="7"/>
      <c r="I16" s="4"/>
      <c r="J16" s="4"/>
      <c r="N16" s="44"/>
    </row>
    <row r="17" spans="1:10" ht="12.75">
      <c r="A17" s="66" t="s">
        <v>27</v>
      </c>
      <c r="B17" s="67"/>
      <c r="C17" s="66"/>
      <c r="D17" s="66"/>
      <c r="E17" s="66"/>
      <c r="F17" s="66"/>
      <c r="G17" s="66"/>
      <c r="H17" s="66"/>
      <c r="I17" s="4"/>
      <c r="J17" s="4"/>
    </row>
    <row r="18" spans="1:11" ht="12.75" customHeight="1" thickBot="1">
      <c r="A18" s="7"/>
      <c r="B18" s="48" t="s">
        <v>31</v>
      </c>
      <c r="C18" s="5">
        <v>1</v>
      </c>
      <c r="D18" s="7"/>
      <c r="E18" s="7"/>
      <c r="F18" s="5">
        <v>2</v>
      </c>
      <c r="G18" s="5"/>
      <c r="H18" s="5">
        <v>3</v>
      </c>
      <c r="I18" s="5">
        <v>4</v>
      </c>
      <c r="J18" s="5">
        <v>5</v>
      </c>
      <c r="K18" s="5">
        <v>6</v>
      </c>
    </row>
    <row r="19" spans="1:11" ht="49.5" customHeight="1" thickBot="1">
      <c r="A19" s="41" t="s">
        <v>30</v>
      </c>
      <c r="B19" s="36" t="s">
        <v>12</v>
      </c>
      <c r="C19" s="36" t="s">
        <v>4</v>
      </c>
      <c r="D19" s="36" t="s">
        <v>43</v>
      </c>
      <c r="E19" s="15" t="s">
        <v>6</v>
      </c>
      <c r="F19" s="55" t="s">
        <v>38</v>
      </c>
      <c r="G19" s="51" t="s">
        <v>28</v>
      </c>
      <c r="H19" s="52" t="s">
        <v>32</v>
      </c>
      <c r="I19" s="55" t="s">
        <v>37</v>
      </c>
      <c r="J19" s="55" t="s">
        <v>39</v>
      </c>
      <c r="K19" s="47" t="s">
        <v>11</v>
      </c>
    </row>
    <row r="20" spans="1:11" ht="12.75">
      <c r="A20" s="11">
        <v>1010</v>
      </c>
      <c r="B20" s="12" t="s">
        <v>13</v>
      </c>
      <c r="C20" s="21">
        <v>-2735.0353</v>
      </c>
      <c r="D20" s="23">
        <f>SUM(F5)</f>
        <v>-258378.94530000014</v>
      </c>
      <c r="E20" s="56"/>
      <c r="F20" s="63"/>
      <c r="G20" s="46">
        <f>SUM(D20-F20)</f>
        <v>-258378.94530000014</v>
      </c>
      <c r="H20" s="40">
        <v>28358.23</v>
      </c>
      <c r="I20" s="1"/>
      <c r="J20" s="1"/>
      <c r="K20" s="37">
        <f aca="true" t="shared" si="0" ref="K20:K27">SUM(D20-F20+H20-I20-J20)</f>
        <v>-230020.71530000013</v>
      </c>
    </row>
    <row r="21" spans="1:11" ht="12.75">
      <c r="A21" s="17" t="s">
        <v>23</v>
      </c>
      <c r="B21" s="18" t="s">
        <v>18</v>
      </c>
      <c r="C21" s="25">
        <v>4070.3786</v>
      </c>
      <c r="D21" s="23">
        <f aca="true" t="shared" si="1" ref="D21:D27">SUM(F6)</f>
        <v>109552.2785999999</v>
      </c>
      <c r="E21" s="57"/>
      <c r="F21" s="34">
        <f>D21*0.4</f>
        <v>43820.91143999997</v>
      </c>
      <c r="G21" s="46">
        <f aca="true" t="shared" si="2" ref="G21:G27">SUM(D21-F21)</f>
        <v>65731.36715999994</v>
      </c>
      <c r="H21" s="38"/>
      <c r="I21" s="3">
        <f>G21</f>
        <v>65731.36715999994</v>
      </c>
      <c r="J21" s="3"/>
      <c r="K21" s="37">
        <f t="shared" si="0"/>
        <v>0</v>
      </c>
    </row>
    <row r="22" spans="1:11" ht="12.75">
      <c r="A22" s="17" t="s">
        <v>24</v>
      </c>
      <c r="B22" s="18" t="s">
        <v>2</v>
      </c>
      <c r="C22" s="25">
        <v>402.189</v>
      </c>
      <c r="D22" s="23">
        <f t="shared" si="1"/>
        <v>162077.98899999983</v>
      </c>
      <c r="E22" s="57"/>
      <c r="F22" s="34">
        <f>D22*0.4</f>
        <v>64831.19559999993</v>
      </c>
      <c r="G22" s="46">
        <f t="shared" si="2"/>
        <v>97246.7933999999</v>
      </c>
      <c r="H22" s="38"/>
      <c r="I22" s="3">
        <f>G22</f>
        <v>97246.7933999999</v>
      </c>
      <c r="J22" s="3"/>
      <c r="K22" s="37">
        <f t="shared" si="0"/>
        <v>0</v>
      </c>
    </row>
    <row r="23" spans="1:11" ht="12.75">
      <c r="A23" s="17" t="s">
        <v>25</v>
      </c>
      <c r="B23" s="18" t="s">
        <v>15</v>
      </c>
      <c r="C23" s="25">
        <v>78.1784</v>
      </c>
      <c r="D23" s="23">
        <f t="shared" si="1"/>
        <v>-25297.231599999915</v>
      </c>
      <c r="E23" s="57"/>
      <c r="F23" s="34"/>
      <c r="G23" s="46">
        <f t="shared" si="2"/>
        <v>-25297.231599999915</v>
      </c>
      <c r="H23" s="38">
        <v>25297.23</v>
      </c>
      <c r="I23" s="3">
        <v>0</v>
      </c>
      <c r="J23" s="3"/>
      <c r="K23" s="37">
        <f t="shared" si="0"/>
        <v>-0.0015999999159248546</v>
      </c>
    </row>
    <row r="24" spans="1:11" ht="12.75">
      <c r="A24" s="17" t="s">
        <v>20</v>
      </c>
      <c r="B24" s="18" t="s">
        <v>16</v>
      </c>
      <c r="C24" s="25">
        <v>-1393.33</v>
      </c>
      <c r="D24" s="23">
        <f t="shared" si="1"/>
        <v>-32388.87000000004</v>
      </c>
      <c r="E24" s="57"/>
      <c r="F24" s="34"/>
      <c r="G24" s="46">
        <f t="shared" si="2"/>
        <v>-32388.87000000004</v>
      </c>
      <c r="H24" s="38">
        <v>568.85</v>
      </c>
      <c r="I24" s="3"/>
      <c r="J24" s="3"/>
      <c r="K24" s="37">
        <f t="shared" si="0"/>
        <v>-31820.02000000004</v>
      </c>
    </row>
    <row r="25" spans="1:11" ht="12.75">
      <c r="A25" s="17" t="s">
        <v>40</v>
      </c>
      <c r="B25" s="14" t="s">
        <v>41</v>
      </c>
      <c r="C25" s="28">
        <v>319.1996</v>
      </c>
      <c r="D25" s="23">
        <f t="shared" si="1"/>
        <v>352.75959999999765</v>
      </c>
      <c r="E25" s="57"/>
      <c r="F25" s="34">
        <f>D25*0.4</f>
        <v>141.10383999999905</v>
      </c>
      <c r="G25" s="46">
        <f t="shared" si="2"/>
        <v>211.6557599999986</v>
      </c>
      <c r="H25" s="38">
        <v>0</v>
      </c>
      <c r="I25" s="3">
        <f>G25</f>
        <v>211.6557599999986</v>
      </c>
      <c r="J25" s="3"/>
      <c r="K25" s="37">
        <v>0</v>
      </c>
    </row>
    <row r="26" spans="1:11" ht="12.75">
      <c r="A26" s="17" t="s">
        <v>21</v>
      </c>
      <c r="B26" s="18" t="s">
        <v>19</v>
      </c>
      <c r="C26" s="28">
        <v>-3082.1274</v>
      </c>
      <c r="D26" s="23">
        <f t="shared" si="1"/>
        <v>-25447.347400000002</v>
      </c>
      <c r="E26" s="57"/>
      <c r="F26" s="34"/>
      <c r="G26" s="46">
        <f t="shared" si="2"/>
        <v>-25447.347400000002</v>
      </c>
      <c r="H26" s="38"/>
      <c r="I26" s="3"/>
      <c r="J26" s="3"/>
      <c r="K26" s="37">
        <f>SUM(D26-F26+H26-I26-J26)</f>
        <v>-25447.347400000002</v>
      </c>
    </row>
    <row r="27" spans="1:11" ht="13.5" thickBot="1">
      <c r="A27" s="13" t="s">
        <v>22</v>
      </c>
      <c r="B27" s="19" t="s">
        <v>34</v>
      </c>
      <c r="C27" s="28">
        <v>15114.44</v>
      </c>
      <c r="D27" s="23">
        <f t="shared" si="1"/>
        <v>126204.79000000001</v>
      </c>
      <c r="E27" s="58"/>
      <c r="F27" s="34">
        <f>D27*0.4</f>
        <v>50481.916000000005</v>
      </c>
      <c r="G27" s="59">
        <f t="shared" si="2"/>
        <v>75722.87400000001</v>
      </c>
      <c r="H27" s="39"/>
      <c r="I27" s="2">
        <f>G27</f>
        <v>75722.87400000001</v>
      </c>
      <c r="J27" s="2"/>
      <c r="K27" s="60">
        <f t="shared" si="0"/>
        <v>0</v>
      </c>
    </row>
    <row r="28" spans="1:18" ht="18" customHeight="1" thickBot="1">
      <c r="A28" s="10" t="s">
        <v>10</v>
      </c>
      <c r="B28" s="9" t="s">
        <v>3</v>
      </c>
      <c r="C28" s="35">
        <f aca="true" t="shared" si="3" ref="C28:K28">SUM(C20:C27)</f>
        <v>12773.8929</v>
      </c>
      <c r="D28" s="35">
        <f t="shared" si="3"/>
        <v>56675.42289999964</v>
      </c>
      <c r="E28" s="35">
        <f t="shared" si="3"/>
        <v>0</v>
      </c>
      <c r="F28" s="35">
        <f t="shared" si="3"/>
        <v>159275.1268799999</v>
      </c>
      <c r="G28" s="35">
        <f t="shared" si="3"/>
        <v>-102599.70398000025</v>
      </c>
      <c r="H28" s="35">
        <f t="shared" si="3"/>
        <v>54224.31</v>
      </c>
      <c r="I28" s="35">
        <f t="shared" si="3"/>
        <v>238912.69031999982</v>
      </c>
      <c r="J28" s="35">
        <f t="shared" si="3"/>
        <v>0</v>
      </c>
      <c r="K28" s="61">
        <f t="shared" si="3"/>
        <v>-287288.0843000001</v>
      </c>
      <c r="L28" s="62"/>
      <c r="M28" s="62"/>
      <c r="R28" s="44"/>
    </row>
    <row r="29" spans="1:18" ht="12.75">
      <c r="A29" t="s">
        <v>8</v>
      </c>
      <c r="C29" s="42">
        <v>43941</v>
      </c>
      <c r="F29" t="s">
        <v>42</v>
      </c>
      <c r="G29" t="s">
        <v>45</v>
      </c>
      <c r="L29" s="62"/>
      <c r="R29" s="44"/>
    </row>
    <row r="30" spans="3:18" ht="12.75">
      <c r="C30" s="42"/>
      <c r="R30" s="44"/>
    </row>
    <row r="31" spans="1:18" ht="12.75">
      <c r="A31" t="s">
        <v>9</v>
      </c>
      <c r="C31" s="53"/>
      <c r="D31" s="54"/>
      <c r="E31" s="54"/>
      <c r="F31" s="54"/>
      <c r="R31" s="44"/>
    </row>
    <row r="32" spans="3:18" ht="12.75">
      <c r="C32" s="64" t="s">
        <v>33</v>
      </c>
      <c r="D32" s="65"/>
      <c r="E32" s="65"/>
      <c r="F32" s="65"/>
      <c r="R32" s="44"/>
    </row>
    <row r="33" ht="12.75">
      <c r="R33" s="44"/>
    </row>
    <row r="34" ht="12.75">
      <c r="R34" s="44"/>
    </row>
    <row r="35" ht="12.75">
      <c r="R35" s="44"/>
    </row>
  </sheetData>
  <sheetProtection/>
  <mergeCells count="7">
    <mergeCell ref="C32:F32"/>
    <mergeCell ref="A17:H17"/>
    <mergeCell ref="A3:F3"/>
    <mergeCell ref="A1:K1"/>
    <mergeCell ref="A2:K2"/>
    <mergeCell ref="A14:H14"/>
    <mergeCell ref="A15:H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Gabalcová Miroslava</cp:lastModifiedBy>
  <cp:lastPrinted>2020-04-30T06:55:05Z</cp:lastPrinted>
  <dcterms:created xsi:type="dcterms:W3CDTF">2005-05-02T06:46:03Z</dcterms:created>
  <dcterms:modified xsi:type="dcterms:W3CDTF">2020-04-30T06:55:09Z</dcterms:modified>
  <cp:category/>
  <cp:version/>
  <cp:contentType/>
  <cp:contentStatus/>
</cp:coreProperties>
</file>